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50" tabRatio="736" activeTab="0"/>
  </bookViews>
  <sheets>
    <sheet name="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<sst xmlns="http://schemas.openxmlformats.org/spreadsheetml/2006/main" count="69" uniqueCount="36">
  <si>
    <t>平成７年</t>
  </si>
  <si>
    <t>…</t>
  </si>
  <si>
    <t>平成12年</t>
  </si>
  <si>
    <t>平成２年</t>
  </si>
  <si>
    <t>昭和60年</t>
  </si>
  <si>
    <t>昭和55年</t>
  </si>
  <si>
    <t>昭和50年</t>
  </si>
  <si>
    <t>総人口</t>
  </si>
  <si>
    <t>総数</t>
  </si>
  <si>
    <t>年少人口</t>
  </si>
  <si>
    <t>０歳～14歳</t>
  </si>
  <si>
    <t>構成比</t>
  </si>
  <si>
    <t>生産年齢人口</t>
  </si>
  <si>
    <t xml:space="preserve">  15歳～64歳</t>
  </si>
  <si>
    <t>構成比</t>
  </si>
  <si>
    <t>老年人口</t>
  </si>
  <si>
    <t>65歳以上</t>
  </si>
  <si>
    <t>従属人口指数</t>
  </si>
  <si>
    <t>年少人口指数</t>
  </si>
  <si>
    <t>老年人口指数</t>
  </si>
  <si>
    <t>老齢化指数</t>
  </si>
  <si>
    <t>平均年齢</t>
  </si>
  <si>
    <t>…</t>
  </si>
  <si>
    <t>男</t>
  </si>
  <si>
    <t>15歳～64歳</t>
  </si>
  <si>
    <t>女</t>
  </si>
  <si>
    <t>注）総人口には年齢「不詳」を含む。</t>
  </si>
  <si>
    <t>従属人口指数＝(年少人口+老年人口)/生産年齢人口×100</t>
  </si>
  <si>
    <t>年少人口指数＝年少人口/生産年齢人口×100</t>
  </si>
  <si>
    <t>老年人口指数＝老年人口/生産年齢人口×100</t>
  </si>
  <si>
    <t>平成17年</t>
  </si>
  <si>
    <t>老齢化指数＝老年人口/年少人口×100</t>
  </si>
  <si>
    <t>平成22年</t>
  </si>
  <si>
    <r>
      <t>５．年齢（３区分）男女別人口</t>
    </r>
    <r>
      <rPr>
        <sz val="11"/>
        <rFont val="ＭＳ Ｐゴシック"/>
        <family val="3"/>
      </rPr>
      <t>：各年10月１日現在</t>
    </r>
  </si>
  <si>
    <t>平成27年</t>
  </si>
  <si>
    <t>令和２年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</si>
</sst>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7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177" fontId="0" fillId="34" borderId="10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97" fontId="0" fillId="0" borderId="10" xfId="0" applyNumberFormat="1" applyBorder="1" applyAlignment="1">
      <alignment horizontal="right" vertical="center"/>
    </xf>
    <xf numFmtId="195" fontId="0" fillId="0" borderId="10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tenri.nara.jp/ikkrwebBrowse/material/files/group/34/&#9733;3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4"/>
    </sheetNames>
    <sheetDataSet>
      <sheetData sheetId="0">
        <row r="5">
          <cell r="D5">
            <v>1515</v>
          </cell>
          <cell r="E5">
            <v>1377</v>
          </cell>
        </row>
        <row r="11">
          <cell r="D11">
            <v>1596</v>
          </cell>
          <cell r="E11">
            <v>1446</v>
          </cell>
        </row>
        <row r="17">
          <cell r="D17">
            <v>1698</v>
          </cell>
          <cell r="E17">
            <v>1691</v>
          </cell>
        </row>
        <row r="23">
          <cell r="D23">
            <v>3003</v>
          </cell>
          <cell r="E23">
            <v>2771</v>
          </cell>
        </row>
        <row r="29">
          <cell r="D29">
            <v>2575</v>
          </cell>
          <cell r="E29">
            <v>2536</v>
          </cell>
        </row>
        <row r="35">
          <cell r="D35">
            <v>2081</v>
          </cell>
          <cell r="E35">
            <v>2216</v>
          </cell>
        </row>
        <row r="41">
          <cell r="D41">
            <v>2022</v>
          </cell>
          <cell r="E41">
            <v>2098</v>
          </cell>
        </row>
        <row r="47">
          <cell r="D47">
            <v>2385</v>
          </cell>
          <cell r="E47">
            <v>2292</v>
          </cell>
        </row>
        <row r="53">
          <cell r="D53">
            <v>2146</v>
          </cell>
          <cell r="E53">
            <v>2212</v>
          </cell>
        </row>
        <row r="59">
          <cell r="D59">
            <v>1993</v>
          </cell>
          <cell r="E59">
            <v>1985</v>
          </cell>
        </row>
        <row r="65">
          <cell r="D65">
            <v>1743</v>
          </cell>
          <cell r="E65">
            <v>1780</v>
          </cell>
        </row>
        <row r="71">
          <cell r="D71">
            <v>2054</v>
          </cell>
          <cell r="E71">
            <v>2105</v>
          </cell>
        </row>
        <row r="77">
          <cell r="D77">
            <v>2378</v>
          </cell>
          <cell r="E77">
            <v>2418</v>
          </cell>
        </row>
        <row r="83">
          <cell r="D83">
            <v>1901</v>
          </cell>
          <cell r="E83">
            <v>2050</v>
          </cell>
        </row>
        <row r="89">
          <cell r="D89">
            <v>1575</v>
          </cell>
          <cell r="E89">
            <v>1734</v>
          </cell>
        </row>
        <row r="95">
          <cell r="D95">
            <v>1302</v>
          </cell>
          <cell r="E95">
            <v>1599</v>
          </cell>
        </row>
        <row r="101">
          <cell r="D101">
            <v>832</v>
          </cell>
          <cell r="E101">
            <v>1277</v>
          </cell>
        </row>
        <row r="107">
          <cell r="D107">
            <v>413</v>
          </cell>
          <cell r="E107">
            <v>886</v>
          </cell>
        </row>
        <row r="113">
          <cell r="D113">
            <v>120</v>
          </cell>
          <cell r="E113">
            <v>494</v>
          </cell>
        </row>
        <row r="119">
          <cell r="D119">
            <v>32</v>
          </cell>
          <cell r="E119">
            <v>122</v>
          </cell>
        </row>
        <row r="125">
          <cell r="D125">
            <v>3</v>
          </cell>
          <cell r="E125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30" zoomScaleNormal="130" zoomScalePageLayoutView="0" workbookViewId="0" topLeftCell="A1">
      <selection activeCell="K40" sqref="K40"/>
    </sheetView>
  </sheetViews>
  <sheetFormatPr defaultColWidth="9.00390625" defaultRowHeight="13.5"/>
  <cols>
    <col min="1" max="1" width="3.625" style="1" customWidth="1"/>
    <col min="2" max="2" width="12.375" style="1" customWidth="1"/>
    <col min="3" max="3" width="6.75390625" style="1" bestFit="1" customWidth="1"/>
    <col min="4" max="8" width="8.00390625" style="1" customWidth="1"/>
    <col min="9" max="10" width="8.00390625" style="2" customWidth="1"/>
    <col min="11" max="12" width="8.75390625" style="2" customWidth="1"/>
    <col min="13" max="13" width="8.75390625" style="2" bestFit="1" customWidth="1"/>
    <col min="14" max="16384" width="9.00390625" style="1" customWidth="1"/>
  </cols>
  <sheetData>
    <row r="1" spans="1:13" ht="24">
      <c r="A1" s="1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3.5">
      <c r="A2" s="17"/>
      <c r="B2" s="18"/>
      <c r="C2" s="19"/>
      <c r="D2" s="10" t="s">
        <v>35</v>
      </c>
      <c r="E2" s="10" t="s">
        <v>34</v>
      </c>
      <c r="F2" s="10" t="s">
        <v>32</v>
      </c>
      <c r="G2" s="10" t="s">
        <v>32</v>
      </c>
      <c r="H2" s="10" t="s">
        <v>30</v>
      </c>
      <c r="I2" s="10" t="s">
        <v>2</v>
      </c>
      <c r="J2" s="11" t="s">
        <v>0</v>
      </c>
      <c r="K2" s="11" t="s">
        <v>3</v>
      </c>
      <c r="L2" s="11" t="s">
        <v>4</v>
      </c>
      <c r="M2" s="11" t="s">
        <v>5</v>
      </c>
      <c r="N2" s="11" t="s">
        <v>6</v>
      </c>
    </row>
    <row r="3" spans="1:14" ht="13.5">
      <c r="A3" s="20" t="s">
        <v>7</v>
      </c>
      <c r="B3" s="21"/>
      <c r="C3" s="22"/>
      <c r="D3" s="12">
        <v>63889</v>
      </c>
      <c r="E3" s="12">
        <v>67398</v>
      </c>
      <c r="F3" s="12">
        <v>69178</v>
      </c>
      <c r="G3" s="12">
        <v>69178</v>
      </c>
      <c r="H3" s="12">
        <v>71152</v>
      </c>
      <c r="I3" s="12">
        <v>72741</v>
      </c>
      <c r="J3" s="8">
        <v>74188</v>
      </c>
      <c r="K3" s="8">
        <v>68815</v>
      </c>
      <c r="L3" s="8">
        <v>69129</v>
      </c>
      <c r="M3" s="8">
        <v>64894</v>
      </c>
      <c r="N3" s="8">
        <v>62909</v>
      </c>
    </row>
    <row r="4" spans="1:14" ht="13.5">
      <c r="A4" s="23" t="s">
        <v>8</v>
      </c>
      <c r="B4" s="24" t="s">
        <v>9</v>
      </c>
      <c r="C4" s="24"/>
      <c r="D4" s="5">
        <v>7701</v>
      </c>
      <c r="E4" s="5">
        <f>E15+E26</f>
        <v>8441</v>
      </c>
      <c r="F4" s="5">
        <f>F15+F26</f>
        <v>9323</v>
      </c>
      <c r="G4" s="5">
        <f>G15+G26</f>
        <v>9323</v>
      </c>
      <c r="H4" s="5">
        <f>H15+H26</f>
        <v>10129</v>
      </c>
      <c r="I4" s="5">
        <v>10892</v>
      </c>
      <c r="J4" s="3">
        <v>11253</v>
      </c>
      <c r="K4" s="3">
        <v>11444</v>
      </c>
      <c r="L4" s="3">
        <v>13208</v>
      </c>
      <c r="M4" s="3">
        <v>13693</v>
      </c>
      <c r="N4" s="3">
        <v>13570</v>
      </c>
    </row>
    <row r="5" spans="1:14" ht="13.5">
      <c r="A5" s="23"/>
      <c r="B5" s="9" t="s">
        <v>10</v>
      </c>
      <c r="C5" s="9" t="s">
        <v>11</v>
      </c>
      <c r="D5" s="6">
        <f aca="true" t="shared" si="0" ref="D5:I5">D4/D3*100</f>
        <v>12.053718167446666</v>
      </c>
      <c r="E5" s="6">
        <f t="shared" si="0"/>
        <v>12.5241105077302</v>
      </c>
      <c r="F5" s="6">
        <f t="shared" si="0"/>
        <v>13.476827893260863</v>
      </c>
      <c r="G5" s="6">
        <f t="shared" si="0"/>
        <v>13.476827893260863</v>
      </c>
      <c r="H5" s="6">
        <f t="shared" si="0"/>
        <v>14.23572071059141</v>
      </c>
      <c r="I5" s="6">
        <f t="shared" si="0"/>
        <v>14.973673719085523</v>
      </c>
      <c r="J5" s="4">
        <v>15.2</v>
      </c>
      <c r="K5" s="4">
        <v>16.6</v>
      </c>
      <c r="L5" s="4">
        <v>19.1</v>
      </c>
      <c r="M5" s="4">
        <v>21.1</v>
      </c>
      <c r="N5" s="4">
        <v>21.6</v>
      </c>
    </row>
    <row r="6" spans="1:14" ht="13.5">
      <c r="A6" s="23"/>
      <c r="B6" s="24" t="s">
        <v>12</v>
      </c>
      <c r="C6" s="24"/>
      <c r="D6" s="5">
        <v>38373</v>
      </c>
      <c r="E6" s="5">
        <f>E17+E28</f>
        <v>42135</v>
      </c>
      <c r="F6" s="5">
        <f>F17+F28</f>
        <v>44793</v>
      </c>
      <c r="G6" s="5">
        <f>G17+G28</f>
        <v>44793</v>
      </c>
      <c r="H6" s="5">
        <f>H17+H28</f>
        <v>48010</v>
      </c>
      <c r="I6" s="5">
        <v>50319</v>
      </c>
      <c r="J6" s="3">
        <v>52685</v>
      </c>
      <c r="K6" s="3">
        <v>49055</v>
      </c>
      <c r="L6" s="3">
        <v>48550</v>
      </c>
      <c r="M6" s="3">
        <v>44639</v>
      </c>
      <c r="N6" s="3">
        <v>43721</v>
      </c>
    </row>
    <row r="7" spans="1:14" ht="13.5">
      <c r="A7" s="23"/>
      <c r="B7" s="9" t="s">
        <v>13</v>
      </c>
      <c r="C7" s="9" t="s">
        <v>14</v>
      </c>
      <c r="D7" s="6">
        <f aca="true" t="shared" si="1" ref="D7:I7">D6/D3*100</f>
        <v>60.0619825009</v>
      </c>
      <c r="E7" s="6">
        <f t="shared" si="1"/>
        <v>62.516691889967056</v>
      </c>
      <c r="F7" s="6">
        <f t="shared" si="1"/>
        <v>64.75035415883661</v>
      </c>
      <c r="G7" s="6">
        <f t="shared" si="1"/>
        <v>64.75035415883661</v>
      </c>
      <c r="H7" s="6">
        <f t="shared" si="1"/>
        <v>67.47526422307173</v>
      </c>
      <c r="I7" s="6">
        <f t="shared" si="1"/>
        <v>69.17556811151894</v>
      </c>
      <c r="J7" s="4">
        <v>71</v>
      </c>
      <c r="K7" s="4">
        <v>71.3</v>
      </c>
      <c r="L7" s="4">
        <v>70.2</v>
      </c>
      <c r="M7" s="4">
        <v>68.8</v>
      </c>
      <c r="N7" s="4">
        <v>69.5</v>
      </c>
    </row>
    <row r="8" spans="1:14" ht="13.5">
      <c r="A8" s="23"/>
      <c r="B8" s="24" t="s">
        <v>15</v>
      </c>
      <c r="C8" s="24"/>
      <c r="D8" s="5">
        <v>16877</v>
      </c>
      <c r="E8" s="5">
        <f>E19+E30</f>
        <v>16156</v>
      </c>
      <c r="F8" s="5">
        <f>F19+F30</f>
        <v>14364</v>
      </c>
      <c r="G8" s="5">
        <f>G19+G30</f>
        <v>14364</v>
      </c>
      <c r="H8" s="5">
        <f>H19+H30</f>
        <v>12984</v>
      </c>
      <c r="I8" s="5">
        <v>11514</v>
      </c>
      <c r="J8" s="3">
        <v>10180</v>
      </c>
      <c r="K8" s="3">
        <v>8280</v>
      </c>
      <c r="L8" s="3">
        <v>7371</v>
      </c>
      <c r="M8" s="3">
        <v>6551</v>
      </c>
      <c r="N8" s="3">
        <v>5608</v>
      </c>
    </row>
    <row r="9" spans="1:14" ht="13.5">
      <c r="A9" s="23"/>
      <c r="B9" s="9" t="s">
        <v>16</v>
      </c>
      <c r="C9" s="9" t="s">
        <v>11</v>
      </c>
      <c r="D9" s="6">
        <f aca="true" t="shared" si="2" ref="D9:I9">D8/D3*100</f>
        <v>26.416127971951354</v>
      </c>
      <c r="E9" s="6">
        <f t="shared" si="2"/>
        <v>23.97103771625271</v>
      </c>
      <c r="F9" s="6">
        <f t="shared" si="2"/>
        <v>20.76382665009107</v>
      </c>
      <c r="G9" s="6">
        <f t="shared" si="2"/>
        <v>20.76382665009107</v>
      </c>
      <c r="H9" s="6">
        <f t="shared" si="2"/>
        <v>18.248257252080055</v>
      </c>
      <c r="I9" s="6">
        <f t="shared" si="2"/>
        <v>15.828762321111888</v>
      </c>
      <c r="J9" s="4">
        <v>13.7</v>
      </c>
      <c r="K9" s="4">
        <v>12</v>
      </c>
      <c r="L9" s="4">
        <v>10.7</v>
      </c>
      <c r="M9" s="4">
        <v>10.1</v>
      </c>
      <c r="N9" s="4">
        <v>8.9</v>
      </c>
    </row>
    <row r="10" spans="1:14" ht="13.5">
      <c r="A10" s="23"/>
      <c r="B10" s="24" t="s">
        <v>17</v>
      </c>
      <c r="C10" s="24"/>
      <c r="D10" s="6">
        <f aca="true" t="shared" si="3" ref="D10:I10">(D4+D8)/D6*100</f>
        <v>64.05024366090741</v>
      </c>
      <c r="E10" s="6">
        <f t="shared" si="3"/>
        <v>58.37664649341403</v>
      </c>
      <c r="F10" s="6">
        <f t="shared" si="3"/>
        <v>52.88103051816132</v>
      </c>
      <c r="G10" s="6">
        <f t="shared" si="3"/>
        <v>52.88103051816132</v>
      </c>
      <c r="H10" s="6">
        <f t="shared" si="3"/>
        <v>48.142053738804414</v>
      </c>
      <c r="I10" s="6">
        <f t="shared" si="3"/>
        <v>44.527911921938035</v>
      </c>
      <c r="J10" s="4">
        <v>40.7</v>
      </c>
      <c r="K10" s="4">
        <v>40.2</v>
      </c>
      <c r="L10" s="4">
        <v>42.4</v>
      </c>
      <c r="M10" s="4">
        <v>45.4</v>
      </c>
      <c r="N10" s="4">
        <v>43.9</v>
      </c>
    </row>
    <row r="11" spans="1:14" ht="13.5">
      <c r="A11" s="23"/>
      <c r="B11" s="24" t="s">
        <v>18</v>
      </c>
      <c r="C11" s="24"/>
      <c r="D11" s="6">
        <f aca="true" t="shared" si="4" ref="D11:I11">D4/D6*100</f>
        <v>20.068798373856616</v>
      </c>
      <c r="E11" s="6">
        <f t="shared" si="4"/>
        <v>20.03322653376053</v>
      </c>
      <c r="F11" s="6">
        <f t="shared" si="4"/>
        <v>20.813519969638115</v>
      </c>
      <c r="G11" s="6">
        <f t="shared" si="4"/>
        <v>20.813519969638115</v>
      </c>
      <c r="H11" s="6">
        <f t="shared" si="4"/>
        <v>21.097687981670486</v>
      </c>
      <c r="I11" s="6">
        <f t="shared" si="4"/>
        <v>21.645899163337905</v>
      </c>
      <c r="J11" s="4">
        <v>21.4</v>
      </c>
      <c r="K11" s="4">
        <v>23.3</v>
      </c>
      <c r="L11" s="4">
        <v>27.2</v>
      </c>
      <c r="M11" s="4">
        <v>30.7</v>
      </c>
      <c r="N11" s="4">
        <v>31</v>
      </c>
    </row>
    <row r="12" spans="1:14" ht="13.5">
      <c r="A12" s="23"/>
      <c r="B12" s="24" t="s">
        <v>19</v>
      </c>
      <c r="C12" s="24"/>
      <c r="D12" s="6">
        <f aca="true" t="shared" si="5" ref="D12:I12">D8/D6*100</f>
        <v>43.98144528705079</v>
      </c>
      <c r="E12" s="6">
        <f t="shared" si="5"/>
        <v>38.343419959653495</v>
      </c>
      <c r="F12" s="6">
        <f t="shared" si="5"/>
        <v>32.06751054852321</v>
      </c>
      <c r="G12" s="6">
        <f t="shared" si="5"/>
        <v>32.06751054852321</v>
      </c>
      <c r="H12" s="6">
        <f t="shared" si="5"/>
        <v>27.04436575713393</v>
      </c>
      <c r="I12" s="6">
        <f t="shared" si="5"/>
        <v>22.88201275860013</v>
      </c>
      <c r="J12" s="4">
        <v>19.3</v>
      </c>
      <c r="K12" s="4">
        <v>16.9</v>
      </c>
      <c r="L12" s="4">
        <v>15.2</v>
      </c>
      <c r="M12" s="4">
        <v>14.7</v>
      </c>
      <c r="N12" s="4">
        <v>12.8</v>
      </c>
    </row>
    <row r="13" spans="1:14" ht="13.5">
      <c r="A13" s="23"/>
      <c r="B13" s="24" t="s">
        <v>20</v>
      </c>
      <c r="C13" s="24"/>
      <c r="D13" s="6">
        <f aca="true" t="shared" si="6" ref="D13:I13">D8/D4*100</f>
        <v>219.1533567069212</v>
      </c>
      <c r="E13" s="6">
        <f t="shared" si="6"/>
        <v>191.39912332662007</v>
      </c>
      <c r="F13" s="6">
        <f t="shared" si="6"/>
        <v>154.07057814008368</v>
      </c>
      <c r="G13" s="6">
        <f t="shared" si="6"/>
        <v>154.07057814008368</v>
      </c>
      <c r="H13" s="6">
        <f t="shared" si="6"/>
        <v>128.18639549807486</v>
      </c>
      <c r="I13" s="6">
        <f t="shared" si="6"/>
        <v>105.71061329416085</v>
      </c>
      <c r="J13" s="4">
        <v>90.5</v>
      </c>
      <c r="K13" s="4">
        <v>72.4</v>
      </c>
      <c r="L13" s="4">
        <v>55.8</v>
      </c>
      <c r="M13" s="4">
        <v>47.8</v>
      </c>
      <c r="N13" s="4">
        <v>41.3</v>
      </c>
    </row>
    <row r="14" spans="1:14" ht="13.5">
      <c r="A14" s="23"/>
      <c r="B14" s="24" t="s">
        <v>21</v>
      </c>
      <c r="C14" s="24"/>
      <c r="D14" s="6">
        <v>45.5769</v>
      </c>
      <c r="E14" s="6">
        <v>43.8</v>
      </c>
      <c r="F14" s="6">
        <v>42.4</v>
      </c>
      <c r="G14" s="6">
        <v>42.4</v>
      </c>
      <c r="H14" s="6">
        <v>40.8</v>
      </c>
      <c r="I14" s="6">
        <v>38.9</v>
      </c>
      <c r="J14" s="4">
        <v>37.3</v>
      </c>
      <c r="K14" s="4">
        <v>36.1</v>
      </c>
      <c r="L14" s="4">
        <v>34.6</v>
      </c>
      <c r="M14" s="13" t="s">
        <v>1</v>
      </c>
      <c r="N14" s="13" t="s">
        <v>22</v>
      </c>
    </row>
    <row r="15" spans="1:14" ht="13.5">
      <c r="A15" s="25" t="s">
        <v>23</v>
      </c>
      <c r="B15" s="24" t="s">
        <v>9</v>
      </c>
      <c r="C15" s="24"/>
      <c r="D15" s="5">
        <v>3964</v>
      </c>
      <c r="E15" s="5">
        <v>4431</v>
      </c>
      <c r="F15" s="5">
        <f>'[1]3-4'!$D$5+'[1]3-4'!$D$11+'[1]3-4'!$D$17</f>
        <v>4809</v>
      </c>
      <c r="G15" s="5">
        <f>'[1]3-4'!$D$5+'[1]3-4'!$D$11+'[1]3-4'!$D$17</f>
        <v>4809</v>
      </c>
      <c r="H15" s="5">
        <v>5191</v>
      </c>
      <c r="I15" s="5">
        <v>5606</v>
      </c>
      <c r="J15" s="3">
        <v>5721</v>
      </c>
      <c r="K15" s="3">
        <v>5835</v>
      </c>
      <c r="L15" s="3">
        <v>6725</v>
      </c>
      <c r="M15" s="3">
        <v>7029</v>
      </c>
      <c r="N15" s="3">
        <v>6969</v>
      </c>
    </row>
    <row r="16" spans="1:14" ht="13.5">
      <c r="A16" s="25"/>
      <c r="B16" s="9" t="s">
        <v>10</v>
      </c>
      <c r="C16" s="9" t="s">
        <v>11</v>
      </c>
      <c r="D16" s="6">
        <f>D15/34953*100</f>
        <v>11.340943552770865</v>
      </c>
      <c r="E16" s="6">
        <f>E15/34953*100</f>
        <v>12.67702343146511</v>
      </c>
      <c r="F16" s="6">
        <f>F15/34953*100</f>
        <v>13.758475667324694</v>
      </c>
      <c r="G16" s="6">
        <f>G15/34953*100</f>
        <v>13.758475667324694</v>
      </c>
      <c r="H16" s="6">
        <f>H15/34953*100</f>
        <v>14.851371842188083</v>
      </c>
      <c r="I16" s="6">
        <f>I15/36031*100</f>
        <v>15.558824345702313</v>
      </c>
      <c r="J16" s="4">
        <v>15.5</v>
      </c>
      <c r="K16" s="4">
        <v>17</v>
      </c>
      <c r="L16" s="4">
        <v>19.4</v>
      </c>
      <c r="M16" s="4">
        <v>21.9</v>
      </c>
      <c r="N16" s="4">
        <v>22.5</v>
      </c>
    </row>
    <row r="17" spans="1:14" ht="13.5">
      <c r="A17" s="25"/>
      <c r="B17" s="24" t="s">
        <v>12</v>
      </c>
      <c r="C17" s="24"/>
      <c r="D17" s="5">
        <v>19405</v>
      </c>
      <c r="E17" s="5">
        <v>21140</v>
      </c>
      <c r="F17" s="5">
        <f>'[1]3-4'!$D$23+'[1]3-4'!$D$29+'[1]3-4'!$D$35+'[1]3-4'!$D$41+'[1]3-4'!$D$47+'[1]3-4'!$D$53+'[1]3-4'!$D$59+'[1]3-4'!$D$65+'[1]3-4'!$D$71+'[1]3-4'!$D$77</f>
        <v>22380</v>
      </c>
      <c r="G17" s="5">
        <f>'[1]3-4'!$D$23+'[1]3-4'!$D$29+'[1]3-4'!$D$35+'[1]3-4'!$D$41+'[1]3-4'!$D$47+'[1]3-4'!$D$53+'[1]3-4'!$D$59+'[1]3-4'!$D$65+'[1]3-4'!$D$71+'[1]3-4'!$D$77</f>
        <v>22380</v>
      </c>
      <c r="H17" s="5">
        <v>24259</v>
      </c>
      <c r="I17" s="5">
        <v>25600</v>
      </c>
      <c r="J17" s="3">
        <v>27147</v>
      </c>
      <c r="K17" s="3">
        <v>25256</v>
      </c>
      <c r="L17" s="3">
        <v>25044</v>
      </c>
      <c r="M17" s="3">
        <v>22372</v>
      </c>
      <c r="N17" s="3">
        <v>21524</v>
      </c>
    </row>
    <row r="18" spans="1:14" ht="13.5">
      <c r="A18" s="25"/>
      <c r="B18" s="9" t="s">
        <v>24</v>
      </c>
      <c r="C18" s="9" t="s">
        <v>11</v>
      </c>
      <c r="D18" s="6">
        <f>D17/34953*100</f>
        <v>55.51740909220953</v>
      </c>
      <c r="E18" s="6">
        <f>E17/34953*100</f>
        <v>60.481217635110006</v>
      </c>
      <c r="F18" s="6">
        <f>F17/34953*100</f>
        <v>64.02883872628959</v>
      </c>
      <c r="G18" s="6">
        <f>G17/34953*100</f>
        <v>64.02883872628959</v>
      </c>
      <c r="H18" s="6">
        <f>H17/34953*100</f>
        <v>69.40462907332704</v>
      </c>
      <c r="I18" s="6">
        <f>I17/36031*100</f>
        <v>71.04992922760955</v>
      </c>
      <c r="J18" s="4">
        <v>73.4</v>
      </c>
      <c r="K18" s="4">
        <v>73.5</v>
      </c>
      <c r="L18" s="4">
        <v>72.2</v>
      </c>
      <c r="M18" s="4">
        <v>69.7</v>
      </c>
      <c r="N18" s="4">
        <v>69.6</v>
      </c>
    </row>
    <row r="19" spans="1:14" ht="13.5">
      <c r="A19" s="25"/>
      <c r="B19" s="24" t="s">
        <v>15</v>
      </c>
      <c r="C19" s="24"/>
      <c r="D19" s="5">
        <v>7419</v>
      </c>
      <c r="E19" s="5">
        <v>7093</v>
      </c>
      <c r="F19" s="5">
        <f>'[1]3-4'!$D$83+'[1]3-4'!$D$89+'[1]3-4'!$D$95+'[1]3-4'!$D$101+'[1]3-4'!$D$107+'[1]3-4'!$D$113+'[1]3-4'!$D$119+'[1]3-4'!$D$125</f>
        <v>6178</v>
      </c>
      <c r="G19" s="5">
        <f>'[1]3-4'!$D$83+'[1]3-4'!$D$89+'[1]3-4'!$D$95+'[1]3-4'!$D$101+'[1]3-4'!$D$107+'[1]3-4'!$D$113+'[1]3-4'!$D$119+'[1]3-4'!$D$125</f>
        <v>6178</v>
      </c>
      <c r="H19" s="5">
        <v>5484</v>
      </c>
      <c r="I19" s="5">
        <v>4816</v>
      </c>
      <c r="J19" s="3">
        <v>4072</v>
      </c>
      <c r="K19" s="3">
        <v>3226</v>
      </c>
      <c r="L19" s="3">
        <v>2897</v>
      </c>
      <c r="M19" s="3">
        <v>2697</v>
      </c>
      <c r="N19" s="3">
        <v>2424</v>
      </c>
    </row>
    <row r="20" spans="1:14" ht="13.5">
      <c r="A20" s="25"/>
      <c r="B20" s="9" t="s">
        <v>16</v>
      </c>
      <c r="C20" s="9" t="s">
        <v>14</v>
      </c>
      <c r="D20" s="6">
        <f>D19/34953*100</f>
        <v>21.225645867307527</v>
      </c>
      <c r="E20" s="6">
        <f>E19/34953*100</f>
        <v>20.29296483849741</v>
      </c>
      <c r="F20" s="6">
        <f>F19/34953*100</f>
        <v>17.675163791376992</v>
      </c>
      <c r="G20" s="6">
        <f>G19/34953*100</f>
        <v>17.675163791376992</v>
      </c>
      <c r="H20" s="6">
        <f>H19/34953*100</f>
        <v>15.689640374216808</v>
      </c>
      <c r="I20" s="6">
        <f>I19/36031*100</f>
        <v>13.366267935944048</v>
      </c>
      <c r="J20" s="4">
        <v>11</v>
      </c>
      <c r="K20" s="4">
        <v>9.4</v>
      </c>
      <c r="L20" s="4">
        <v>8.4</v>
      </c>
      <c r="M20" s="4">
        <v>8.4</v>
      </c>
      <c r="N20" s="4">
        <v>7.8</v>
      </c>
    </row>
    <row r="21" spans="1:14" ht="13.5">
      <c r="A21" s="25"/>
      <c r="B21" s="24" t="s">
        <v>17</v>
      </c>
      <c r="C21" s="24"/>
      <c r="D21" s="6">
        <f aca="true" t="shared" si="7" ref="D21:I21">(D15+D19)/D17*100</f>
        <v>58.66013913939706</v>
      </c>
      <c r="E21" s="6">
        <f t="shared" si="7"/>
        <v>54.512771996215704</v>
      </c>
      <c r="F21" s="6">
        <f t="shared" si="7"/>
        <v>49.0929401251117</v>
      </c>
      <c r="G21" s="6">
        <f t="shared" si="7"/>
        <v>49.0929401251117</v>
      </c>
      <c r="H21" s="6">
        <f t="shared" si="7"/>
        <v>44.00428706871676</v>
      </c>
      <c r="I21" s="6">
        <f t="shared" si="7"/>
        <v>40.7109375</v>
      </c>
      <c r="J21" s="4">
        <v>36.1</v>
      </c>
      <c r="K21" s="4">
        <v>35.9</v>
      </c>
      <c r="L21" s="4">
        <v>38.4</v>
      </c>
      <c r="M21" s="4">
        <v>43.5</v>
      </c>
      <c r="N21" s="4">
        <v>43.6</v>
      </c>
    </row>
    <row r="22" spans="1:14" ht="13.5">
      <c r="A22" s="25"/>
      <c r="B22" s="24" t="s">
        <v>18</v>
      </c>
      <c r="C22" s="24"/>
      <c r="D22" s="6">
        <f aca="true" t="shared" si="8" ref="D22:I22">D15/D17*100</f>
        <v>20.427724813192476</v>
      </c>
      <c r="E22" s="6">
        <f t="shared" si="8"/>
        <v>20.960264900662253</v>
      </c>
      <c r="F22" s="6">
        <f t="shared" si="8"/>
        <v>21.48793565683646</v>
      </c>
      <c r="G22" s="6">
        <f t="shared" si="8"/>
        <v>21.48793565683646</v>
      </c>
      <c r="H22" s="6">
        <f t="shared" si="8"/>
        <v>21.39824395069871</v>
      </c>
      <c r="I22" s="6">
        <f t="shared" si="8"/>
        <v>21.8984375</v>
      </c>
      <c r="J22" s="4">
        <v>21.1</v>
      </c>
      <c r="K22" s="4">
        <v>23.1</v>
      </c>
      <c r="L22" s="4">
        <v>26.9</v>
      </c>
      <c r="M22" s="4">
        <v>31.4</v>
      </c>
      <c r="N22" s="4">
        <v>32.4</v>
      </c>
    </row>
    <row r="23" spans="1:14" ht="13.5">
      <c r="A23" s="25"/>
      <c r="B23" s="24" t="s">
        <v>19</v>
      </c>
      <c r="C23" s="24"/>
      <c r="D23" s="6">
        <f aca="true" t="shared" si="9" ref="D23:I23">D19/D17*100</f>
        <v>38.23241432620459</v>
      </c>
      <c r="E23" s="6">
        <f t="shared" si="9"/>
        <v>33.55250709555345</v>
      </c>
      <c r="F23" s="6">
        <f t="shared" si="9"/>
        <v>27.605004468275247</v>
      </c>
      <c r="G23" s="6">
        <f t="shared" si="9"/>
        <v>27.605004468275247</v>
      </c>
      <c r="H23" s="6">
        <f t="shared" si="9"/>
        <v>22.606043118018054</v>
      </c>
      <c r="I23" s="6">
        <f t="shared" si="9"/>
        <v>18.8125</v>
      </c>
      <c r="J23" s="4">
        <v>15</v>
      </c>
      <c r="K23" s="4">
        <v>12.8</v>
      </c>
      <c r="L23" s="4">
        <v>11.6</v>
      </c>
      <c r="M23" s="4">
        <v>12.1</v>
      </c>
      <c r="N23" s="4">
        <v>11.3</v>
      </c>
    </row>
    <row r="24" spans="1:14" ht="13.5">
      <c r="A24" s="25"/>
      <c r="B24" s="24" t="s">
        <v>20</v>
      </c>
      <c r="C24" s="24"/>
      <c r="D24" s="6">
        <f aca="true" t="shared" si="10" ref="D24:I24">D19/D15*100</f>
        <v>187.15943491422806</v>
      </c>
      <c r="E24" s="6">
        <f t="shared" si="10"/>
        <v>160.0767321146468</v>
      </c>
      <c r="F24" s="6">
        <f t="shared" si="10"/>
        <v>128.46745685173633</v>
      </c>
      <c r="G24" s="6">
        <f t="shared" si="10"/>
        <v>128.46745685173633</v>
      </c>
      <c r="H24" s="6">
        <f t="shared" si="10"/>
        <v>105.64438451165479</v>
      </c>
      <c r="I24" s="6">
        <f t="shared" si="10"/>
        <v>85.90795576168391</v>
      </c>
      <c r="J24" s="4">
        <v>71.2</v>
      </c>
      <c r="K24" s="4">
        <v>55.3</v>
      </c>
      <c r="L24" s="4">
        <v>43.1</v>
      </c>
      <c r="M24" s="4">
        <v>38.4</v>
      </c>
      <c r="N24" s="4">
        <v>34.8</v>
      </c>
    </row>
    <row r="25" spans="1:14" ht="13.5">
      <c r="A25" s="25"/>
      <c r="B25" s="24" t="s">
        <v>21</v>
      </c>
      <c r="C25" s="24"/>
      <c r="D25" s="6">
        <v>43.92315</v>
      </c>
      <c r="E25" s="6">
        <v>42.2</v>
      </c>
      <c r="F25" s="6">
        <v>40.92</v>
      </c>
      <c r="G25" s="6">
        <v>40.92</v>
      </c>
      <c r="H25" s="6">
        <v>39.4</v>
      </c>
      <c r="I25" s="6">
        <v>37.6</v>
      </c>
      <c r="J25" s="4">
        <v>35.8</v>
      </c>
      <c r="K25" s="4">
        <v>34.6</v>
      </c>
      <c r="L25" s="4">
        <v>33.1</v>
      </c>
      <c r="M25" s="13" t="s">
        <v>1</v>
      </c>
      <c r="N25" s="13" t="s">
        <v>22</v>
      </c>
    </row>
    <row r="26" spans="1:14" ht="13.5">
      <c r="A26" s="25" t="s">
        <v>25</v>
      </c>
      <c r="B26" s="24" t="s">
        <v>9</v>
      </c>
      <c r="C26" s="24"/>
      <c r="D26" s="5">
        <v>3737</v>
      </c>
      <c r="E26" s="5">
        <v>4010</v>
      </c>
      <c r="F26" s="5">
        <f>'[1]3-4'!$E$5+'[1]3-4'!$E$11+'[1]3-4'!$E$17</f>
        <v>4514</v>
      </c>
      <c r="G26" s="5">
        <f>'[1]3-4'!$E$5+'[1]3-4'!$E$11+'[1]3-4'!$E$17</f>
        <v>4514</v>
      </c>
      <c r="H26" s="5">
        <v>4938</v>
      </c>
      <c r="I26" s="5">
        <v>5286</v>
      </c>
      <c r="J26" s="3">
        <v>5532</v>
      </c>
      <c r="K26" s="3">
        <v>5609</v>
      </c>
      <c r="L26" s="3">
        <v>6483</v>
      </c>
      <c r="M26" s="3">
        <v>6664</v>
      </c>
      <c r="N26" s="3">
        <v>6601</v>
      </c>
    </row>
    <row r="27" spans="1:14" ht="13.5">
      <c r="A27" s="25"/>
      <c r="B27" s="9" t="s">
        <v>10</v>
      </c>
      <c r="C27" s="9" t="s">
        <v>11</v>
      </c>
      <c r="D27" s="6">
        <f>D26/36199*100</f>
        <v>10.323489599160197</v>
      </c>
      <c r="E27" s="6">
        <f>E26/36199*100</f>
        <v>11.077654078841958</v>
      </c>
      <c r="F27" s="6">
        <f>F26/36199*100</f>
        <v>12.46995773363905</v>
      </c>
      <c r="G27" s="6">
        <f>G26/36199*100</f>
        <v>12.46995773363905</v>
      </c>
      <c r="H27" s="6">
        <f>H26/36199*100</f>
        <v>13.641260808309621</v>
      </c>
      <c r="I27" s="6">
        <f>I26/36710*100</f>
        <v>14.399346227186053</v>
      </c>
      <c r="J27" s="4">
        <v>14.9</v>
      </c>
      <c r="K27" s="4">
        <v>16.3</v>
      </c>
      <c r="L27" s="4">
        <v>18.8</v>
      </c>
      <c r="M27" s="4">
        <v>20.3</v>
      </c>
      <c r="N27" s="4">
        <v>20.6</v>
      </c>
    </row>
    <row r="28" spans="1:14" ht="13.5">
      <c r="A28" s="25"/>
      <c r="B28" s="24" t="s">
        <v>12</v>
      </c>
      <c r="C28" s="24"/>
      <c r="D28" s="5">
        <v>18968</v>
      </c>
      <c r="E28" s="5">
        <v>20995</v>
      </c>
      <c r="F28" s="5">
        <f>'[1]3-4'!$E$23+'[1]3-4'!$E$29+'[1]3-4'!$E$35+'[1]3-4'!$E$41+'[1]3-4'!$E$47+'[1]3-4'!$E$53+'[1]3-4'!$E$59+'[1]3-4'!$E$65+'[1]3-4'!$E$71+'[1]3-4'!$E$77</f>
        <v>22413</v>
      </c>
      <c r="G28" s="5">
        <f>'[1]3-4'!$E$23+'[1]3-4'!$E$29+'[1]3-4'!$E$35+'[1]3-4'!$E$41+'[1]3-4'!$E$47+'[1]3-4'!$E$53+'[1]3-4'!$E$59+'[1]3-4'!$E$65+'[1]3-4'!$E$71+'[1]3-4'!$E$77</f>
        <v>22413</v>
      </c>
      <c r="H28" s="5">
        <v>23751</v>
      </c>
      <c r="I28" s="5">
        <v>24719</v>
      </c>
      <c r="J28" s="3">
        <v>25538</v>
      </c>
      <c r="K28" s="3">
        <v>23799</v>
      </c>
      <c r="L28" s="3">
        <v>23506</v>
      </c>
      <c r="M28" s="3">
        <v>22267</v>
      </c>
      <c r="N28" s="3">
        <v>22197</v>
      </c>
    </row>
    <row r="29" spans="1:14" ht="13.5">
      <c r="A29" s="25"/>
      <c r="B29" s="9" t="s">
        <v>24</v>
      </c>
      <c r="C29" s="9" t="s">
        <v>11</v>
      </c>
      <c r="D29" s="6">
        <f>D28/36199*100</f>
        <v>52.39923754799857</v>
      </c>
      <c r="E29" s="6">
        <f>E28/36199*100</f>
        <v>57.99883974695433</v>
      </c>
      <c r="F29" s="6">
        <f>F28/36199*100</f>
        <v>61.91607502969695</v>
      </c>
      <c r="G29" s="6">
        <f>G28/36199*100</f>
        <v>61.91607502969695</v>
      </c>
      <c r="H29" s="6">
        <f>H28/36199*100</f>
        <v>65.61230973231305</v>
      </c>
      <c r="I29" s="6">
        <f>I28/36710*100</f>
        <v>67.33587578316535</v>
      </c>
      <c r="J29" s="4">
        <v>68.6</v>
      </c>
      <c r="K29" s="4">
        <v>69</v>
      </c>
      <c r="L29" s="4">
        <v>68.2</v>
      </c>
      <c r="M29" s="4">
        <v>67.9</v>
      </c>
      <c r="N29" s="4">
        <v>69.4</v>
      </c>
    </row>
    <row r="30" spans="1:14" ht="13.5">
      <c r="A30" s="25"/>
      <c r="B30" s="24" t="s">
        <v>15</v>
      </c>
      <c r="C30" s="24"/>
      <c r="D30" s="5">
        <v>9458</v>
      </c>
      <c r="E30" s="5">
        <v>9063</v>
      </c>
      <c r="F30" s="5">
        <f>'[1]3-4'!$E$83+'[1]3-4'!$E$89+'[1]3-4'!$E$95+'[1]3-4'!$E$101+'[1]3-4'!$E$107+'[1]3-4'!$E$113+'[1]3-4'!$E$119+'[1]3-4'!$E$125</f>
        <v>8186</v>
      </c>
      <c r="G30" s="5">
        <f>'[1]3-4'!$E$83+'[1]3-4'!$E$89+'[1]3-4'!$E$95+'[1]3-4'!$E$101+'[1]3-4'!$E$107+'[1]3-4'!$E$113+'[1]3-4'!$E$119+'[1]3-4'!$E$125</f>
        <v>8186</v>
      </c>
      <c r="H30" s="5">
        <v>7500</v>
      </c>
      <c r="I30" s="5">
        <v>6698</v>
      </c>
      <c r="J30" s="3">
        <v>6108</v>
      </c>
      <c r="K30" s="3">
        <v>5054</v>
      </c>
      <c r="L30" s="3">
        <v>4474</v>
      </c>
      <c r="M30" s="3">
        <v>3854</v>
      </c>
      <c r="N30" s="3">
        <v>3184</v>
      </c>
    </row>
    <row r="31" spans="1:14" ht="13.5">
      <c r="A31" s="25"/>
      <c r="B31" s="9" t="s">
        <v>16</v>
      </c>
      <c r="C31" s="9" t="s">
        <v>14</v>
      </c>
      <c r="D31" s="14">
        <f>D30/36199*100</f>
        <v>26.127793585458164</v>
      </c>
      <c r="E31" s="14">
        <f>E30/36199*100</f>
        <v>25.036603221083453</v>
      </c>
      <c r="F31" s="14">
        <f>F30/36199*100</f>
        <v>22.61388436144645</v>
      </c>
      <c r="G31" s="14">
        <f>G30/36199*100</f>
        <v>22.61388436144645</v>
      </c>
      <c r="H31" s="14">
        <f>H30/36199*100</f>
        <v>20.718804386861517</v>
      </c>
      <c r="I31" s="14">
        <f>I30/36710*100</f>
        <v>18.245709615908474</v>
      </c>
      <c r="J31" s="4">
        <v>16.4</v>
      </c>
      <c r="K31" s="4">
        <v>14.7</v>
      </c>
      <c r="L31" s="4">
        <v>13</v>
      </c>
      <c r="M31" s="4">
        <v>11.8</v>
      </c>
      <c r="N31" s="4">
        <v>10</v>
      </c>
    </row>
    <row r="32" spans="1:14" ht="13.5">
      <c r="A32" s="25"/>
      <c r="B32" s="24" t="s">
        <v>17</v>
      </c>
      <c r="C32" s="24"/>
      <c r="D32" s="14">
        <f>(D26+D30)/D28*100</f>
        <v>69.56452973428932</v>
      </c>
      <c r="E32" s="14">
        <f>(E26+E30)/E28*100</f>
        <v>62.26720647773279</v>
      </c>
      <c r="F32" s="14">
        <f>(F26+F30)/F28*100</f>
        <v>56.6635434792308</v>
      </c>
      <c r="G32" s="14">
        <f>(G26+G30)/G28*100</f>
        <v>56.6635434792308</v>
      </c>
      <c r="H32" s="14">
        <f>(H26+H30)/H28*100</f>
        <v>52.36832133383857</v>
      </c>
      <c r="I32" s="14">
        <f aca="true" t="shared" si="11" ref="I32:N32">(I26+I30)/I28*100</f>
        <v>48.48092560378656</v>
      </c>
      <c r="J32" s="15">
        <f t="shared" si="11"/>
        <v>45.579136972354924</v>
      </c>
      <c r="K32" s="15">
        <f t="shared" si="11"/>
        <v>44.804403546367496</v>
      </c>
      <c r="L32" s="15">
        <f t="shared" si="11"/>
        <v>46.6136305624096</v>
      </c>
      <c r="M32" s="15">
        <f t="shared" si="11"/>
        <v>47.23581982305654</v>
      </c>
      <c r="N32" s="15">
        <f t="shared" si="11"/>
        <v>44.08253367572195</v>
      </c>
    </row>
    <row r="33" spans="1:14" ht="13.5">
      <c r="A33" s="25"/>
      <c r="B33" s="24" t="s">
        <v>18</v>
      </c>
      <c r="C33" s="24"/>
      <c r="D33" s="14">
        <f>D26/D28*100</f>
        <v>19.701602699283</v>
      </c>
      <c r="E33" s="14">
        <f>E26/E28*100</f>
        <v>19.099785663253154</v>
      </c>
      <c r="F33" s="14">
        <f>F26/F28*100</f>
        <v>20.140097264980145</v>
      </c>
      <c r="G33" s="14">
        <f>G26/G28*100</f>
        <v>20.140097264980145</v>
      </c>
      <c r="H33" s="14">
        <f>H26/H28*100</f>
        <v>20.79070354932424</v>
      </c>
      <c r="I33" s="14">
        <f aca="true" t="shared" si="12" ref="I33:N33">I26/I28*100</f>
        <v>21.38436020874631</v>
      </c>
      <c r="J33" s="15">
        <f t="shared" si="12"/>
        <v>21.661837262119196</v>
      </c>
      <c r="K33" s="15">
        <f t="shared" si="12"/>
        <v>23.568217151981173</v>
      </c>
      <c r="L33" s="15">
        <f t="shared" si="12"/>
        <v>27.580192291329876</v>
      </c>
      <c r="M33" s="15">
        <f t="shared" si="12"/>
        <v>29.927695693178247</v>
      </c>
      <c r="N33" s="15">
        <f t="shared" si="12"/>
        <v>29.738252917060866</v>
      </c>
    </row>
    <row r="34" spans="1:14" ht="13.5">
      <c r="A34" s="25"/>
      <c r="B34" s="24" t="s">
        <v>19</v>
      </c>
      <c r="C34" s="24"/>
      <c r="D34" s="14">
        <f>D30/D28*100</f>
        <v>49.86292703500633</v>
      </c>
      <c r="E34" s="14">
        <f>E30/E28*100</f>
        <v>43.16742081447964</v>
      </c>
      <c r="F34" s="14">
        <f>F30/F28*100</f>
        <v>36.52344621425066</v>
      </c>
      <c r="G34" s="14">
        <f>G30/G28*100</f>
        <v>36.52344621425066</v>
      </c>
      <c r="H34" s="14">
        <f>H30/H28*100</f>
        <v>31.577617784514334</v>
      </c>
      <c r="I34" s="14">
        <f aca="true" t="shared" si="13" ref="I34:N34">I30/I28*100</f>
        <v>27.09656539504025</v>
      </c>
      <c r="J34" s="15">
        <f t="shared" si="13"/>
        <v>23.917299710235724</v>
      </c>
      <c r="K34" s="15">
        <f t="shared" si="13"/>
        <v>21.23618639438632</v>
      </c>
      <c r="L34" s="15">
        <f t="shared" si="13"/>
        <v>19.033438271079724</v>
      </c>
      <c r="M34" s="15">
        <f t="shared" si="13"/>
        <v>17.308124129878294</v>
      </c>
      <c r="N34" s="15">
        <f t="shared" si="13"/>
        <v>14.34428075866108</v>
      </c>
    </row>
    <row r="35" spans="1:14" ht="13.5">
      <c r="A35" s="25"/>
      <c r="B35" s="24" t="s">
        <v>20</v>
      </c>
      <c r="C35" s="24"/>
      <c r="D35" s="14">
        <f>D30/D26*100</f>
        <v>253.0907144768531</v>
      </c>
      <c r="E35" s="14">
        <f>E30/E26*100</f>
        <v>226.00997506234415</v>
      </c>
      <c r="F35" s="14">
        <f>F30/F26*100</f>
        <v>181.346920691183</v>
      </c>
      <c r="G35" s="14">
        <f>G30/G26*100</f>
        <v>181.346920691183</v>
      </c>
      <c r="H35" s="14">
        <f>H30/H26*100</f>
        <v>151.88335358444712</v>
      </c>
      <c r="I35" s="14">
        <f aca="true" t="shared" si="14" ref="I35:N35">I30/I26*100</f>
        <v>126.7120696178585</v>
      </c>
      <c r="J35" s="15">
        <f t="shared" si="14"/>
        <v>110.41214750542298</v>
      </c>
      <c r="K35" s="15">
        <f t="shared" si="14"/>
        <v>90.10518809056873</v>
      </c>
      <c r="L35" s="15">
        <f t="shared" si="14"/>
        <v>69.0112602190344</v>
      </c>
      <c r="M35" s="15">
        <f t="shared" si="14"/>
        <v>57.83313325330132</v>
      </c>
      <c r="N35" s="15">
        <f t="shared" si="14"/>
        <v>48.235115891531585</v>
      </c>
    </row>
    <row r="36" spans="1:14" ht="13.5">
      <c r="A36" s="25"/>
      <c r="B36" s="24" t="s">
        <v>21</v>
      </c>
      <c r="C36" s="24"/>
      <c r="D36" s="14">
        <v>47.15995</v>
      </c>
      <c r="E36" s="14">
        <v>45.4</v>
      </c>
      <c r="F36" s="14">
        <v>43.8</v>
      </c>
      <c r="G36" s="14">
        <v>43.8</v>
      </c>
      <c r="H36" s="14">
        <v>42.2</v>
      </c>
      <c r="I36" s="14">
        <v>40.2</v>
      </c>
      <c r="J36" s="4">
        <v>38.8</v>
      </c>
      <c r="K36" s="4">
        <v>37.6</v>
      </c>
      <c r="L36" s="4">
        <v>36.2</v>
      </c>
      <c r="M36" s="13" t="s">
        <v>1</v>
      </c>
      <c r="N36" s="13" t="s">
        <v>22</v>
      </c>
    </row>
    <row r="38" ht="13.5">
      <c r="A38" s="1" t="s">
        <v>26</v>
      </c>
    </row>
    <row r="39" ht="13.5">
      <c r="A39" s="1" t="s">
        <v>27</v>
      </c>
    </row>
    <row r="40" ht="13.5">
      <c r="A40" s="1" t="s">
        <v>28</v>
      </c>
    </row>
    <row r="41" ht="13.5">
      <c r="A41" s="1" t="s">
        <v>29</v>
      </c>
    </row>
    <row r="42" ht="13.5">
      <c r="A42" s="1" t="s">
        <v>31</v>
      </c>
    </row>
  </sheetData>
  <sheetProtection/>
  <mergeCells count="29">
    <mergeCell ref="A26:A36"/>
    <mergeCell ref="B26:C26"/>
    <mergeCell ref="B28:C28"/>
    <mergeCell ref="B30:C30"/>
    <mergeCell ref="B32:C32"/>
    <mergeCell ref="B33:C33"/>
    <mergeCell ref="B34:C34"/>
    <mergeCell ref="B35:C35"/>
    <mergeCell ref="B36:C36"/>
    <mergeCell ref="B14:C14"/>
    <mergeCell ref="A15:A25"/>
    <mergeCell ref="B15:C15"/>
    <mergeCell ref="B17:C17"/>
    <mergeCell ref="B19:C19"/>
    <mergeCell ref="B21:C21"/>
    <mergeCell ref="B22:C22"/>
    <mergeCell ref="B23:C23"/>
    <mergeCell ref="B24:C24"/>
    <mergeCell ref="B25:C25"/>
    <mergeCell ref="A2:C2"/>
    <mergeCell ref="A3:C3"/>
    <mergeCell ref="A4:A14"/>
    <mergeCell ref="B4:C4"/>
    <mergeCell ref="B6:C6"/>
    <mergeCell ref="B8:C8"/>
    <mergeCell ref="B10:C10"/>
    <mergeCell ref="B11:C11"/>
    <mergeCell ref="B12:C12"/>
    <mergeCell ref="B13:C13"/>
  </mergeCells>
  <printOptions/>
  <pageMargins left="0.87" right="0.3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2012-03-29T23:59:43Z</cp:lastPrinted>
  <dcterms:created xsi:type="dcterms:W3CDTF">2003-05-23T04:59:42Z</dcterms:created>
  <dcterms:modified xsi:type="dcterms:W3CDTF">2022-05-26T05:03:52Z</dcterms:modified>
  <cp:category/>
  <cp:version/>
  <cp:contentType/>
  <cp:contentStatus/>
</cp:coreProperties>
</file>